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55" yWindow="65521" windowWidth="2985" windowHeight="6600" activeTab="0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Sheet'!$A$1:$F$52</definedName>
    <definedName name="_xlnm.Print_Area" localSheetId="2">'Cash Flow'!$A$1:$C$39</definedName>
    <definedName name="_xlnm.Print_Area" localSheetId="1">'PNL'!$A$1:$F$50</definedName>
    <definedName name="_xlnm.Print_Area" localSheetId="3">'St Changes in Equity'!$A$1:$H$66</definedName>
  </definedNames>
  <calcPr fullCalcOnLoad="1"/>
</workbook>
</file>

<file path=xl/sharedStrings.xml><?xml version="1.0" encoding="utf-8"?>
<sst xmlns="http://schemas.openxmlformats.org/spreadsheetml/2006/main" count="78" uniqueCount="63">
  <si>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</si>
  <si>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</si>
  <si>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</si>
  <si>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</si>
  <si>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</si>
  <si>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</si>
  <si>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</si>
  <si>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Taxation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</si>
  <si>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</si>
  <si>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</si>
  <si>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</si>
  <si>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</si>
  <si>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</si>
  <si>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</si>
  <si>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</si>
  <si>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</si>
  <si>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</si>
  <si>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</si>
  <si>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Net Increase in Cash and Cash Equivalents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</si>
  <si>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</si>
  <si>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</si>
  <si>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</si>
  <si>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</si>
  <si>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</si>
  <si>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</si>
  <si>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</si>
  <si>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</si>
  <si>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</si>
  <si>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</si>
  <si>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</si>
  <si>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</si>
  <si>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</si>
  <si>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</si>
  <si>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</si>
  <si>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</si>
  <si>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</si>
  <si>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</si>
  <si>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</si>
  <si>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</si>
  <si>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</si>
  <si>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Deferred taxation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</si>
  <si>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</si>
  <si>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</si>
  <si>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</si>
  <si>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</si>
  <si>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As at 1 April 2003</t>
  </si>
  <si>
    <t>As at 1 April 2002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</si>
  <si>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</si>
  <si>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</si>
  <si>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</si>
  <si>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</si>
  <si>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</si>
  <si>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</si>
  <si>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>Tax recoverables</t>
  </si>
  <si>
    <t>Dividend - 2003 Final</t>
  </si>
  <si>
    <t>Dividend - 2002 Final</t>
  </si>
  <si>
    <t>Dividend - 2004 - Interim</t>
  </si>
  <si>
    <t>Dividend - 2003 Interim</t>
  </si>
  <si>
    <t>As at 31 March 2004</t>
  </si>
  <si>
    <t>As at 31 March 2003</t>
  </si>
  <si>
    <t>Dividend - 2003 Special</t>
  </si>
  <si>
    <t>For the Year Ended</t>
  </si>
  <si>
    <t xml:space="preserve">Net profit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</si>
</sst>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  <numFmt numFmtId="192" formatCode="d/mmm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175" fontId="6" fillId="0" borderId="0" xfId="15" applyNumberFormat="1" applyFont="1" applyFill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75" fontId="6" fillId="2" borderId="5" xfId="15" applyNumberFormat="1" applyFont="1" applyFill="1" applyBorder="1" applyAlignment="1">
      <alignment/>
      <protection locked="0"/>
    </xf>
    <xf numFmtId="175" fontId="6" fillId="0" borderId="5" xfId="15" applyNumberFormat="1" applyFont="1" applyFill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15" fontId="0" fillId="0" borderId="0" xfId="15">
      <alignment/>
      <protection locked="0"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quotePrefix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37" fontId="0" fillId="0" borderId="0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92" fontId="0" fillId="0" borderId="0" xfId="0" applyNumberFormat="1" applyFont="1" applyFill="1" applyBorder="1" applyAlignment="1">
      <alignment horizontal="center"/>
    </xf>
    <xf numFmtId="192" fontId="0" fillId="2" borderId="0" xfId="0" applyNumberFormat="1" applyFont="1" applyFill="1" applyBorder="1" applyAlignment="1">
      <alignment horizontal="center"/>
    </xf>
    <xf numFmtId="175" fontId="6" fillId="2" borderId="0" xfId="15" applyNumberFormat="1" applyFont="1" applyFill="1" applyBorder="1" applyAlignment="1">
      <alignment vertical="top"/>
      <protection locked="0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23">
      <selection activeCell="A3" sqref="A3:F3"/>
      <selection activeCell="C45" sqref="C45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16384" width="9.140625" style="1" customWidth="1"/>
  </cols>
  <sheetData>
    <row r="1" spans="1:6" ht="12.75">
      <c r="A1" s="107" t="s">
        <v>0</v>
      </c>
      <c r="B1" s="107"/>
      <c r="C1" s="107"/>
      <c r="D1" s="107"/>
      <c r="E1" s="107"/>
      <c r="F1" s="107"/>
    </row>
    <row r="2" spans="1:6" ht="12.75">
      <c r="A2" s="81" t="s">
        <v>42</v>
      </c>
      <c r="B2" s="66"/>
      <c r="C2" s="66"/>
      <c r="D2" s="66"/>
      <c r="E2" s="66"/>
      <c r="F2" s="66"/>
    </row>
    <row r="3" spans="1:6" ht="12.75">
      <c r="A3" s="107" t="s">
        <v>47</v>
      </c>
      <c r="B3" s="107"/>
      <c r="C3" s="107"/>
      <c r="D3" s="107"/>
      <c r="E3" s="107"/>
      <c r="F3" s="107"/>
    </row>
    <row r="4" spans="1:6" ht="12.75">
      <c r="A4" s="108">
        <f>+PNL!A6</f>
        <v>38077</v>
      </c>
      <c r="B4" s="108"/>
      <c r="C4" s="108"/>
      <c r="D4" s="108"/>
      <c r="E4" s="108"/>
      <c r="F4" s="108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5" ht="12.75">
      <c r="A9" s="3"/>
      <c r="C9" s="12">
        <f>+A4</f>
        <v>38077</v>
      </c>
      <c r="D9" s="12"/>
      <c r="E9" s="35">
        <v>37711</v>
      </c>
    </row>
    <row r="10" spans="1:5" ht="12.75">
      <c r="A10" s="3"/>
      <c r="C10" s="33" t="s">
        <v>8</v>
      </c>
      <c r="E10" s="34" t="s">
        <v>8</v>
      </c>
    </row>
    <row r="11" spans="1:5" ht="12.75">
      <c r="A11" s="3"/>
      <c r="B11" s="3"/>
      <c r="C11" s="18"/>
      <c r="D11" s="18"/>
      <c r="E11" s="19"/>
    </row>
    <row r="12" spans="1:5" ht="12.75">
      <c r="A12" s="4" t="s">
        <v>10</v>
      </c>
      <c r="B12" s="4"/>
      <c r="C12" s="20">
        <f>8592041+292133</f>
        <v>8884174</v>
      </c>
      <c r="D12" s="20"/>
      <c r="E12" s="84">
        <f>8840097+368264</f>
        <v>9208361</v>
      </c>
    </row>
    <row r="13" spans="1:5" ht="12.75">
      <c r="A13" s="4"/>
      <c r="B13" s="4"/>
      <c r="C13" s="20"/>
      <c r="D13" s="20"/>
      <c r="E13" s="84"/>
    </row>
    <row r="14" spans="1:5" ht="12.75">
      <c r="A14" s="4" t="s">
        <v>11</v>
      </c>
      <c r="B14" s="4"/>
      <c r="C14" s="20"/>
      <c r="D14" s="20"/>
      <c r="E14" s="84"/>
    </row>
    <row r="15" spans="1:5" ht="12.75">
      <c r="A15" s="3"/>
      <c r="B15" s="3" t="s">
        <v>19</v>
      </c>
      <c r="C15" s="21">
        <v>143285</v>
      </c>
      <c r="D15" s="21"/>
      <c r="E15" s="85">
        <v>124424</v>
      </c>
    </row>
    <row r="16" spans="1:5" ht="12.75">
      <c r="A16" s="3"/>
      <c r="B16" s="3" t="s">
        <v>20</v>
      </c>
      <c r="C16" s="21">
        <f>48090+17235+78584+51821</f>
        <v>195730</v>
      </c>
      <c r="D16" s="21"/>
      <c r="E16" s="85">
        <f>29527+17189+83899+78930</f>
        <v>209545</v>
      </c>
    </row>
    <row r="17" spans="1:5" ht="12.75">
      <c r="A17" s="3"/>
      <c r="B17" s="3" t="s">
        <v>21</v>
      </c>
      <c r="C17" s="69">
        <f>190042+973</f>
        <v>191015</v>
      </c>
      <c r="D17" s="69"/>
      <c r="E17" s="86">
        <f>394029+421</f>
        <v>394450</v>
      </c>
    </row>
    <row r="18" spans="1:5" ht="12.75">
      <c r="A18" s="3"/>
      <c r="B18" s="3" t="s">
        <v>53</v>
      </c>
      <c r="C18" s="101"/>
      <c r="D18" s="23"/>
      <c r="E18" s="87"/>
    </row>
    <row r="19" spans="1:5" ht="12.75">
      <c r="A19" s="3"/>
      <c r="B19" s="3"/>
      <c r="C19" s="30">
        <f>+SUM(C15:C18)</f>
        <v>530030</v>
      </c>
      <c r="D19" s="20"/>
      <c r="E19" s="88">
        <f>+SUM(E15:E18)</f>
        <v>728419</v>
      </c>
    </row>
    <row r="20" spans="1:5" ht="12.75">
      <c r="A20" s="4" t="s">
        <v>12</v>
      </c>
      <c r="B20" s="4"/>
      <c r="C20" s="20"/>
      <c r="D20" s="20"/>
      <c r="E20" s="84"/>
    </row>
    <row r="21" spans="1:5" ht="12.75">
      <c r="A21" s="3"/>
      <c r="B21" s="3"/>
      <c r="C21" s="21"/>
      <c r="D21" s="21"/>
      <c r="E21" s="85"/>
    </row>
    <row r="22" spans="1:5" ht="12.75">
      <c r="A22" s="3"/>
      <c r="B22" s="3" t="s">
        <v>15</v>
      </c>
      <c r="C22" s="21">
        <f>145080+13882</f>
        <v>158962</v>
      </c>
      <c r="D22" s="21"/>
      <c r="E22" s="85">
        <f>862+178268+11268</f>
        <v>190398</v>
      </c>
    </row>
    <row r="23" spans="1:5" ht="12.75">
      <c r="A23" s="3"/>
      <c r="B23" s="3" t="s">
        <v>16</v>
      </c>
      <c r="C23" s="21">
        <v>850000</v>
      </c>
      <c r="D23" s="21"/>
      <c r="E23" s="85">
        <v>200000</v>
      </c>
    </row>
    <row r="24" spans="1:5" ht="12.75">
      <c r="A24" s="3"/>
      <c r="B24" s="3" t="s">
        <v>7</v>
      </c>
      <c r="C24" s="24">
        <v>0</v>
      </c>
      <c r="D24" s="24"/>
      <c r="E24" s="89">
        <v>773</v>
      </c>
    </row>
    <row r="25" spans="1:5" ht="12.75">
      <c r="A25" s="3"/>
      <c r="B25" s="3"/>
      <c r="C25" s="21"/>
      <c r="D25" s="21"/>
      <c r="E25" s="85"/>
    </row>
    <row r="26" spans="1:5" ht="12.75">
      <c r="A26" s="3"/>
      <c r="B26" s="3"/>
      <c r="C26" s="30">
        <f>+SUM(C21:C25)</f>
        <v>1008962</v>
      </c>
      <c r="D26" s="20"/>
      <c r="E26" s="88">
        <f>+SUM(E21:E25)</f>
        <v>391171</v>
      </c>
    </row>
    <row r="27" spans="1:5" ht="12.75">
      <c r="A27" s="3"/>
      <c r="B27" s="3"/>
      <c r="C27" s="20"/>
      <c r="D27" s="20"/>
      <c r="E27" s="84"/>
    </row>
    <row r="28" spans="1:5" ht="12.75">
      <c r="A28" s="4" t="s">
        <v>13</v>
      </c>
      <c r="B28" s="4"/>
      <c r="C28" s="25">
        <f>+C19-C26</f>
        <v>-478932</v>
      </c>
      <c r="D28" s="25"/>
      <c r="E28" s="90">
        <f>+E19-E26</f>
        <v>337248</v>
      </c>
    </row>
    <row r="29" spans="1:5" ht="12.75">
      <c r="A29" s="4"/>
      <c r="B29" s="4"/>
      <c r="C29" s="25"/>
      <c r="D29" s="25"/>
      <c r="E29" s="91"/>
    </row>
    <row r="30" spans="1:5" ht="13.5" thickBot="1">
      <c r="A30" s="4"/>
      <c r="B30" s="4"/>
      <c r="C30" s="31">
        <f>+C28+C12</f>
        <v>8405242</v>
      </c>
      <c r="D30" s="26"/>
      <c r="E30" s="92">
        <f>+E28+E12</f>
        <v>9545609</v>
      </c>
    </row>
    <row r="31" spans="1:5" ht="13.5" thickTop="1">
      <c r="A31" s="4" t="s">
        <v>36</v>
      </c>
      <c r="B31" s="4"/>
      <c r="C31" s="26"/>
      <c r="D31" s="26"/>
      <c r="E31" s="93"/>
    </row>
    <row r="32" spans="1:5" ht="12.75">
      <c r="A32" s="4"/>
      <c r="B32" s="4"/>
      <c r="C32" s="26"/>
      <c r="D32" s="26"/>
      <c r="E32" s="93"/>
    </row>
    <row r="33" spans="1:5" ht="12.75">
      <c r="A33" s="4" t="s">
        <v>37</v>
      </c>
      <c r="B33" s="4"/>
      <c r="C33" s="20"/>
      <c r="D33" s="20"/>
      <c r="E33" s="84"/>
    </row>
    <row r="34" spans="1:5" ht="12.75">
      <c r="A34" s="3"/>
      <c r="B34" s="3" t="s">
        <v>23</v>
      </c>
      <c r="C34" s="21">
        <v>1978732</v>
      </c>
      <c r="D34" s="21"/>
      <c r="E34" s="85">
        <v>1978732</v>
      </c>
    </row>
    <row r="35" spans="1:5" ht="12.75">
      <c r="A35" s="3"/>
      <c r="B35" s="3" t="s">
        <v>39</v>
      </c>
      <c r="C35" s="21">
        <f>1186472+3065743</f>
        <v>4252215</v>
      </c>
      <c r="D35" s="21"/>
      <c r="E35" s="85">
        <f>3017432+1186472</f>
        <v>4203904</v>
      </c>
    </row>
    <row r="36" spans="1:5" ht="12.75">
      <c r="A36" s="3"/>
      <c r="B36" s="3"/>
      <c r="C36" s="23"/>
      <c r="D36" s="23"/>
      <c r="E36" s="87"/>
    </row>
    <row r="37" spans="1:5" ht="12.75">
      <c r="A37" s="3"/>
      <c r="B37" s="27"/>
      <c r="C37" s="30">
        <f>+SUM(C34:C35)</f>
        <v>6230947</v>
      </c>
      <c r="D37" s="20"/>
      <c r="E37" s="88">
        <f>+SUM(E34:E35)</f>
        <v>6182636</v>
      </c>
    </row>
    <row r="38" spans="1:5" ht="12.75">
      <c r="A38" s="4"/>
      <c r="B38" s="4"/>
      <c r="C38" s="9"/>
      <c r="D38" s="20"/>
      <c r="E38" s="84"/>
    </row>
    <row r="39" spans="1:5" ht="12.75">
      <c r="A39" s="4"/>
      <c r="B39" s="4"/>
      <c r="C39" s="20"/>
      <c r="D39" s="20"/>
      <c r="E39" s="84"/>
    </row>
    <row r="40" spans="1:5" ht="12.75">
      <c r="A40" s="4"/>
      <c r="B40" s="4"/>
      <c r="C40" s="20"/>
      <c r="D40" s="20"/>
      <c r="E40" s="84"/>
    </row>
    <row r="41" spans="1:5" ht="12.75">
      <c r="A41" s="4" t="s">
        <v>38</v>
      </c>
      <c r="B41" s="4"/>
      <c r="C41" s="20"/>
      <c r="D41" s="20"/>
      <c r="E41" s="84"/>
    </row>
    <row r="42" spans="1:5" ht="12.75">
      <c r="A42" s="3"/>
      <c r="B42" s="3" t="s">
        <v>16</v>
      </c>
      <c r="C42" s="20">
        <v>766295</v>
      </c>
      <c r="D42" s="20"/>
      <c r="E42" s="84">
        <v>2016295</v>
      </c>
    </row>
    <row r="43" spans="1:5" ht="12.75">
      <c r="A43" s="3"/>
      <c r="B43" s="3" t="s">
        <v>40</v>
      </c>
      <c r="C43" s="20">
        <v>1408000</v>
      </c>
      <c r="D43" s="20"/>
      <c r="E43" s="84">
        <v>1346678</v>
      </c>
    </row>
    <row r="44" spans="1:5" ht="12.75">
      <c r="A44" s="4"/>
      <c r="B44" s="4"/>
      <c r="C44" s="20"/>
      <c r="D44" s="20"/>
      <c r="E44" s="84"/>
    </row>
    <row r="45" spans="1:5" ht="13.5" thickBot="1">
      <c r="A45" s="4"/>
      <c r="B45" s="4"/>
      <c r="C45" s="32">
        <f>+SUM(C37:C43)</f>
        <v>8405242</v>
      </c>
      <c r="D45" s="20"/>
      <c r="E45" s="94">
        <f>+SUM(E37:E43)</f>
        <v>9545609</v>
      </c>
    </row>
    <row r="46" spans="1:5" ht="13.5" thickTop="1">
      <c r="A46" s="4"/>
      <c r="B46" s="4"/>
      <c r="C46" s="20"/>
      <c r="D46" s="20"/>
      <c r="E46" s="84"/>
    </row>
    <row r="47" spans="1:5" ht="12.75">
      <c r="A47" s="5" t="s">
        <v>4</v>
      </c>
      <c r="B47" s="5"/>
      <c r="C47" s="9">
        <f>SUM(C34:C36)/C34</f>
        <v>3.1489595357026623</v>
      </c>
      <c r="D47" s="9"/>
      <c r="E47" s="95">
        <f>SUM(E34:E36)/E34</f>
        <v>3.1245444052049494</v>
      </c>
    </row>
    <row r="48" spans="1:5" ht="12.75">
      <c r="A48" s="28"/>
      <c r="B48" s="28"/>
      <c r="C48" s="21"/>
      <c r="D48" s="21"/>
      <c r="E48" s="22"/>
    </row>
    <row r="49" spans="1:5" ht="12.75">
      <c r="A49" s="17"/>
      <c r="C49" s="9"/>
      <c r="D49" s="29"/>
      <c r="E49" s="6"/>
    </row>
    <row r="51" spans="1:7" ht="27.75" customHeight="1">
      <c r="A51" s="109" t="str">
        <f>+PNL!A50</f>
        <v>The notes set out on pages 5 to 7 form an integral part of and should be read in                                                                       conjunction with this interim financial report</v>
      </c>
      <c r="B51" s="109"/>
      <c r="C51" s="109"/>
      <c r="D51" s="109"/>
      <c r="E51" s="109"/>
      <c r="F51" s="109"/>
      <c r="G51" s="16"/>
    </row>
    <row r="52" spans="1:6" ht="12.75" customHeight="1">
      <c r="A52" s="106"/>
      <c r="B52" s="106"/>
      <c r="C52" s="106"/>
      <c r="D52" s="106"/>
      <c r="E52" s="106"/>
      <c r="F52" s="106"/>
    </row>
    <row r="53" spans="1:6" ht="12.75">
      <c r="A53" s="16"/>
      <c r="B53" s="16"/>
      <c r="C53" s="16"/>
      <c r="D53" s="16"/>
      <c r="E53" s="16"/>
      <c r="F53" s="1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</sheetData>
  <mergeCells count="5">
    <mergeCell ref="A52:F52"/>
    <mergeCell ref="A1:F1"/>
    <mergeCell ref="A3:F3"/>
    <mergeCell ref="A4:F4"/>
    <mergeCell ref="A51:F51"/>
  </mergeCells>
  <printOptions horizontalCentered="1" verticalCentered="1"/>
  <pageMargins left="0.75" right="0.75" top="1" bottom="1" header="0.5" footer="0.5"/>
  <pageSetup firstPageNumber="1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SheetLayoutView="100" workbookViewId="0" topLeftCell="A9">
      <selection activeCell="A4" sqref="A4:E4"/>
      <selection activeCell="D23" sqref="D23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07" t="s">
        <v>0</v>
      </c>
      <c r="B2" s="107"/>
      <c r="C2" s="107"/>
      <c r="D2" s="107"/>
      <c r="E2" s="107"/>
    </row>
    <row r="3" spans="1:5" ht="12.75">
      <c r="A3" s="81" t="s">
        <v>42</v>
      </c>
      <c r="B3" s="81"/>
      <c r="C3" s="81"/>
      <c r="D3" s="81"/>
      <c r="E3" s="81"/>
    </row>
    <row r="4" spans="1:5" ht="12.75">
      <c r="A4" s="107" t="s">
        <v>48</v>
      </c>
      <c r="B4" s="107"/>
      <c r="C4" s="107"/>
      <c r="D4" s="107"/>
      <c r="E4" s="107"/>
    </row>
    <row r="5" spans="1:5" ht="12.75">
      <c r="A5" s="108" t="s">
        <v>61</v>
      </c>
      <c r="B5" s="108"/>
      <c r="C5" s="108"/>
      <c r="D5" s="108"/>
      <c r="E5" s="108"/>
    </row>
    <row r="6" spans="1:5" ht="12.75">
      <c r="A6" s="108">
        <v>38077</v>
      </c>
      <c r="B6" s="108"/>
      <c r="C6" s="108"/>
      <c r="D6" s="108"/>
      <c r="E6" s="108"/>
    </row>
    <row r="7" spans="1:5" ht="12.75">
      <c r="A7" s="112"/>
      <c r="B7" s="112"/>
      <c r="C7" s="112"/>
      <c r="D7" s="112"/>
      <c r="E7" s="112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11" t="s">
        <v>14</v>
      </c>
      <c r="C10" s="111"/>
      <c r="D10" s="111" t="s">
        <v>22</v>
      </c>
      <c r="E10" s="111"/>
    </row>
    <row r="11" spans="1:5" ht="12.75">
      <c r="A11" s="45"/>
      <c r="B11" s="103">
        <v>38077</v>
      </c>
      <c r="C11" s="104">
        <v>37711</v>
      </c>
      <c r="D11" s="103">
        <f>+B11</f>
        <v>38077</v>
      </c>
      <c r="E11" s="104">
        <f>+C11</f>
        <v>37711</v>
      </c>
    </row>
    <row r="12" spans="1:5" ht="12.75">
      <c r="A12" s="45"/>
      <c r="B12" s="46" t="s">
        <v>2</v>
      </c>
      <c r="C12" s="47" t="str">
        <f>D12</f>
        <v>RM '000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70">
        <v>573842</v>
      </c>
      <c r="C14" s="71">
        <v>549061</v>
      </c>
      <c r="D14" s="72">
        <v>2230206</v>
      </c>
      <c r="E14" s="71">
        <v>2235684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48">
        <v>201503</v>
      </c>
      <c r="C16" s="49">
        <v>159225</v>
      </c>
      <c r="D16" s="50">
        <v>821642</v>
      </c>
      <c r="E16" s="49">
        <v>875390</v>
      </c>
      <c r="F16" s="7"/>
      <c r="G16" s="7"/>
      <c r="H16" s="7"/>
      <c r="I16" s="7"/>
    </row>
    <row r="17" spans="1:9" ht="12.75">
      <c r="A17" s="52" t="s">
        <v>5</v>
      </c>
      <c r="B17" s="53">
        <v>-17401</v>
      </c>
      <c r="C17" s="105">
        <v>-20482</v>
      </c>
      <c r="D17" s="55">
        <v>-80763</v>
      </c>
      <c r="E17" s="54">
        <v>-96302</v>
      </c>
      <c r="F17" s="7"/>
      <c r="G17" s="7"/>
      <c r="H17" s="7"/>
      <c r="I17" s="7"/>
    </row>
    <row r="18" spans="1:9" ht="18.75" customHeight="1">
      <c r="A18" s="45"/>
      <c r="B18" s="56"/>
      <c r="C18" s="57"/>
      <c r="D18" s="58"/>
      <c r="E18" s="57"/>
      <c r="F18" s="7"/>
      <c r="G18" s="7"/>
      <c r="H18" s="7"/>
      <c r="I18" s="7"/>
    </row>
    <row r="19" spans="1:9" ht="12.75">
      <c r="A19" s="51" t="s">
        <v>29</v>
      </c>
      <c r="B19" s="48">
        <f>SUM(B16:B18)</f>
        <v>184102</v>
      </c>
      <c r="C19" s="49">
        <f>SUM(C16:C18)</f>
        <v>138743</v>
      </c>
      <c r="D19" s="50">
        <f>SUM(D16:D18)</f>
        <v>740879</v>
      </c>
      <c r="E19" s="49">
        <f>SUM(E16:E18)</f>
        <v>779088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30</v>
      </c>
      <c r="B21" s="48">
        <f>-21300+8073</f>
        <v>-13227</v>
      </c>
      <c r="C21" s="49">
        <v>46213</v>
      </c>
      <c r="D21" s="50">
        <f>-107022+8073</f>
        <v>-98949</v>
      </c>
      <c r="E21" s="49">
        <v>-122287</v>
      </c>
      <c r="F21" s="7"/>
      <c r="G21" s="7"/>
      <c r="H21" s="7"/>
      <c r="I21" s="7"/>
    </row>
    <row r="22" spans="1:9" ht="20.25" customHeight="1">
      <c r="A22" s="45"/>
      <c r="B22" s="56"/>
      <c r="C22" s="59"/>
      <c r="D22" s="60"/>
      <c r="E22" s="59"/>
      <c r="F22" s="7"/>
      <c r="G22" s="7"/>
      <c r="H22" s="7"/>
      <c r="I22" s="7"/>
    </row>
    <row r="23" spans="1:9" ht="13.5" thickBot="1">
      <c r="A23" s="51" t="s">
        <v>17</v>
      </c>
      <c r="B23" s="61">
        <f>SUM(B19:B22)</f>
        <v>170875</v>
      </c>
      <c r="C23" s="62">
        <f>SUM(C19:C22)</f>
        <v>184956</v>
      </c>
      <c r="D23" s="63">
        <f>SUM(D19:D22)</f>
        <v>641930</v>
      </c>
      <c r="E23" s="62">
        <f>SUM(E19:E22)</f>
        <v>656801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31</v>
      </c>
      <c r="B25" s="64">
        <f>+B23/'Balance Sheet'!$C$34*100</f>
        <v>8.6355807658642</v>
      </c>
      <c r="C25" s="65">
        <f>+C23/'Balance Sheet'!$C$34*100</f>
        <v>9.347198104644793</v>
      </c>
      <c r="D25" s="64">
        <f>+D23/'Balance Sheet'!$C$34*100</f>
        <v>32.441482727322345</v>
      </c>
      <c r="E25" s="65">
        <f>+E23/'Balance Sheet'!$C$34*100</f>
        <v>33.19302462385002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06" t="s">
        <v>44</v>
      </c>
      <c r="B50" s="110"/>
      <c r="C50" s="110"/>
      <c r="D50" s="110"/>
      <c r="E50" s="110"/>
      <c r="F50" s="110"/>
    </row>
    <row r="51" spans="2:5" ht="12.75">
      <c r="B51" s="78"/>
      <c r="C51" s="78"/>
      <c r="D51" s="78"/>
      <c r="E51" s="78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workbookViewId="0" topLeftCell="A1">
      <selection activeCell="B16" sqref="B16"/>
      <selection activeCell="B21" sqref="B21"/>
    </sheetView>
  </sheetViews>
  <sheetFormatPr defaultColWidth="9.140625" defaultRowHeight="12.75"/>
  <cols>
    <col min="1" max="1" width="62.57421875" style="0" customWidth="1"/>
    <col min="2" max="2" width="13.8515625" style="0" customWidth="1"/>
    <col min="3" max="3" width="11.140625" style="0" customWidth="1"/>
    <col min="5" max="5" width="19.140625" style="0" customWidth="1"/>
  </cols>
  <sheetData>
    <row r="1" spans="1:2" ht="12.75">
      <c r="A1" s="12" t="str">
        <f>+'Balance Sheet'!A1:F1</f>
        <v>Petronas Gas Berhad</v>
      </c>
      <c r="B1" s="12"/>
    </row>
    <row r="2" spans="1:3" ht="12.75">
      <c r="A2" s="81" t="s">
        <v>42</v>
      </c>
      <c r="B2" s="81"/>
      <c r="C2" s="66"/>
    </row>
    <row r="3" spans="1:2" ht="12.75">
      <c r="A3" s="66" t="s">
        <v>49</v>
      </c>
      <c r="B3" s="66"/>
    </row>
    <row r="4" spans="1:2" ht="12.75">
      <c r="A4" s="67" t="str">
        <f>+PNL!A5</f>
        <v>For the Year Ended</v>
      </c>
      <c r="B4" s="67"/>
    </row>
    <row r="5" spans="1:2" ht="12.75">
      <c r="A5" s="67">
        <f>+PNL!A6</f>
        <v>38077</v>
      </c>
      <c r="B5" s="67"/>
    </row>
    <row r="6" ht="12.75">
      <c r="D6" s="66"/>
    </row>
    <row r="7" spans="3:4" ht="12.75">
      <c r="C7" s="66"/>
      <c r="D7" s="68"/>
    </row>
    <row r="8" spans="2:4" ht="12.75">
      <c r="B8" s="12">
        <f>+A5</f>
        <v>38077</v>
      </c>
      <c r="C8" s="12">
        <v>37711</v>
      </c>
      <c r="D8" s="83"/>
    </row>
    <row r="9" spans="2:3" ht="12.75">
      <c r="B9" s="33" t="s">
        <v>8</v>
      </c>
      <c r="C9" s="33" t="s">
        <v>8</v>
      </c>
    </row>
    <row r="10" spans="2:3" ht="12.75">
      <c r="B10" s="13"/>
      <c r="C10" s="13"/>
    </row>
    <row r="11" spans="1:3" ht="10.5" customHeight="1">
      <c r="A11" s="1" t="s">
        <v>32</v>
      </c>
      <c r="B11" s="75">
        <v>1385383</v>
      </c>
      <c r="C11" s="75">
        <v>1441904</v>
      </c>
    </row>
    <row r="12" spans="1:5" ht="15.75">
      <c r="A12" s="1"/>
      <c r="B12" s="1"/>
      <c r="C12" s="1"/>
      <c r="E12" s="41"/>
    </row>
    <row r="13" spans="1:5" ht="12" customHeight="1">
      <c r="A13" s="1" t="s">
        <v>33</v>
      </c>
      <c r="B13" s="76">
        <v>-313593</v>
      </c>
      <c r="C13" s="76">
        <v>-196272</v>
      </c>
      <c r="E13" s="41"/>
    </row>
    <row r="14" spans="1:5" ht="15.75">
      <c r="A14" s="1"/>
      <c r="B14" s="76"/>
      <c r="C14" s="76"/>
      <c r="E14" s="41"/>
    </row>
    <row r="15" spans="1:5" ht="13.5" customHeight="1">
      <c r="A15" s="1" t="s">
        <v>34</v>
      </c>
      <c r="B15" s="76">
        <v>-1275225</v>
      </c>
      <c r="C15" s="76">
        <v>-1020572</v>
      </c>
      <c r="E15" s="41"/>
    </row>
    <row r="16" spans="1:5" ht="15.75">
      <c r="A16" s="1"/>
      <c r="B16" s="77"/>
      <c r="C16" s="77"/>
      <c r="E16" s="41"/>
    </row>
    <row r="17" spans="1:5" ht="18.75" customHeight="1">
      <c r="A17" s="12" t="s">
        <v>18</v>
      </c>
      <c r="B17" s="36">
        <f>SUM(B11:B16)</f>
        <v>-203435</v>
      </c>
      <c r="C17" s="36">
        <f>SUM(C11:C16)</f>
        <v>225060</v>
      </c>
      <c r="E17" s="41"/>
    </row>
    <row r="18" spans="1:5" ht="18.75" customHeight="1">
      <c r="A18" s="12" t="s">
        <v>35</v>
      </c>
      <c r="B18" s="37">
        <v>394450</v>
      </c>
      <c r="C18" s="37">
        <v>169390</v>
      </c>
      <c r="E18" s="42"/>
    </row>
    <row r="19" spans="1:5" ht="18.75" customHeight="1" thickBot="1">
      <c r="A19" s="12" t="s">
        <v>43</v>
      </c>
      <c r="B19" s="38">
        <f>+B17+B18</f>
        <v>191015</v>
      </c>
      <c r="C19" s="38">
        <f>+C17+C18</f>
        <v>394450</v>
      </c>
      <c r="E19" s="42"/>
    </row>
    <row r="20" spans="1:5" ht="18.75" customHeight="1">
      <c r="A20" s="12"/>
      <c r="B20" s="12"/>
      <c r="C20" s="74"/>
      <c r="E20" s="42"/>
    </row>
    <row r="21" spans="3:5" ht="18.75" customHeight="1">
      <c r="C21" s="74"/>
      <c r="E21" s="42"/>
    </row>
    <row r="22" spans="3:5" ht="18.75" customHeight="1">
      <c r="C22" s="74"/>
      <c r="E22" s="42"/>
    </row>
    <row r="23" spans="3:5" ht="18.75" customHeight="1">
      <c r="C23" s="74"/>
      <c r="E23" s="42"/>
    </row>
    <row r="24" spans="3:5" ht="18.75" customHeight="1">
      <c r="C24" s="74"/>
      <c r="E24" s="42"/>
    </row>
    <row r="25" spans="3:5" ht="18.75" customHeight="1">
      <c r="C25" s="74"/>
      <c r="E25" s="42"/>
    </row>
    <row r="26" spans="3:5" ht="18.75" customHeight="1">
      <c r="C26" s="74"/>
      <c r="E26" s="42"/>
    </row>
    <row r="27" spans="3:5" ht="18.75" customHeight="1">
      <c r="C27" s="74"/>
      <c r="E27" s="42"/>
    </row>
    <row r="28" spans="3:5" ht="18.75" customHeight="1">
      <c r="C28" s="74"/>
      <c r="E28" s="42"/>
    </row>
    <row r="29" spans="3:5" ht="18.75" customHeight="1">
      <c r="C29" s="74"/>
      <c r="E29" s="42"/>
    </row>
    <row r="30" spans="3:5" ht="18.75" customHeight="1">
      <c r="C30" s="74"/>
      <c r="E30" s="42"/>
    </row>
    <row r="31" spans="3:5" ht="18.75" customHeight="1">
      <c r="C31" s="74"/>
      <c r="E31" s="42"/>
    </row>
    <row r="32" spans="3:5" ht="18.75" customHeight="1">
      <c r="C32" s="74"/>
      <c r="E32" s="42"/>
    </row>
    <row r="33" spans="3:5" ht="18.75" customHeight="1">
      <c r="C33" s="74"/>
      <c r="E33" s="42"/>
    </row>
    <row r="34" spans="3:5" ht="18.75" customHeight="1">
      <c r="C34" s="74"/>
      <c r="E34" s="42"/>
    </row>
    <row r="35" spans="3:5" ht="18.75" customHeight="1">
      <c r="C35" s="74"/>
      <c r="E35" s="42"/>
    </row>
    <row r="36" spans="3:5" ht="18.75" customHeight="1">
      <c r="C36" s="74"/>
      <c r="E36" s="42"/>
    </row>
    <row r="37" spans="3:5" ht="18.75" customHeight="1">
      <c r="C37" s="74"/>
      <c r="E37" s="42"/>
    </row>
    <row r="38" ht="12.75">
      <c r="C38" s="74"/>
    </row>
    <row r="39" spans="1:6" ht="30.75" customHeight="1">
      <c r="A39" s="106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06"/>
      <c r="C39" s="110"/>
      <c r="D39" s="16"/>
      <c r="E39" s="16"/>
      <c r="F39" s="16"/>
    </row>
    <row r="40" ht="12.75">
      <c r="C40" s="78"/>
    </row>
  </sheetData>
  <mergeCells count="1">
    <mergeCell ref="A39:C39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view="pageBreakPreview" zoomScaleSheetLayoutView="100" workbookViewId="0" topLeftCell="A12">
      <selection activeCell="F12" sqref="F12"/>
      <selection activeCell="F18" sqref="F18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07" t="s">
        <v>0</v>
      </c>
      <c r="B1" s="107"/>
      <c r="C1" s="107"/>
      <c r="D1" s="107"/>
      <c r="E1" s="1"/>
      <c r="F1" s="1"/>
      <c r="G1" s="1"/>
      <c r="H1" s="1"/>
    </row>
    <row r="2" spans="1:8" ht="12.75">
      <c r="A2" s="81" t="s">
        <v>42</v>
      </c>
      <c r="B2" s="66"/>
      <c r="C2" s="66"/>
      <c r="D2" s="66"/>
      <c r="E2" s="1"/>
      <c r="F2" s="1"/>
      <c r="G2" s="1"/>
      <c r="H2" s="1"/>
    </row>
    <row r="3" spans="1:8" ht="12.75">
      <c r="A3" s="107" t="s">
        <v>50</v>
      </c>
      <c r="B3" s="107"/>
      <c r="C3" s="107"/>
      <c r="D3" s="107"/>
      <c r="E3" s="1"/>
      <c r="F3" s="1"/>
      <c r="G3" s="1"/>
      <c r="H3" s="1"/>
    </row>
    <row r="4" spans="1:8" ht="12.75">
      <c r="A4" s="114" t="str">
        <f>+PNL!A5</f>
        <v>For the Year Ended</v>
      </c>
      <c r="B4" s="115"/>
      <c r="C4" s="115"/>
      <c r="D4" s="115"/>
      <c r="E4" s="1"/>
      <c r="F4" s="1"/>
      <c r="G4" s="1"/>
      <c r="H4" s="1"/>
    </row>
    <row r="5" spans="1:8" ht="12.75">
      <c r="A5" s="114">
        <f>+PNL!A6</f>
        <v>38077</v>
      </c>
      <c r="B5" s="115"/>
      <c r="C5" s="115"/>
      <c r="D5" s="115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23</v>
      </c>
      <c r="C12" s="1"/>
      <c r="D12" s="13" t="s">
        <v>24</v>
      </c>
      <c r="E12" s="1"/>
      <c r="F12" s="13" t="s">
        <v>25</v>
      </c>
      <c r="G12" s="13"/>
      <c r="H12" s="1"/>
    </row>
    <row r="13" spans="1:8" ht="12.75">
      <c r="A13" s="1"/>
      <c r="B13" s="13" t="s">
        <v>26</v>
      </c>
      <c r="C13" s="1"/>
      <c r="D13" s="13" t="s">
        <v>27</v>
      </c>
      <c r="E13" s="1"/>
      <c r="F13" s="13" t="s">
        <v>28</v>
      </c>
      <c r="G13" s="13"/>
      <c r="H13" s="13" t="s">
        <v>41</v>
      </c>
    </row>
    <row r="14" spans="1:8" ht="12.75">
      <c r="A14" s="1"/>
      <c r="B14" s="13" t="s">
        <v>8</v>
      </c>
      <c r="C14" s="13"/>
      <c r="D14" s="13" t="s">
        <v>8</v>
      </c>
      <c r="E14" s="1"/>
      <c r="F14" s="13" t="s">
        <v>8</v>
      </c>
      <c r="G14" s="13"/>
      <c r="H14" s="13" t="s">
        <v>8</v>
      </c>
    </row>
    <row r="15" spans="1:8" ht="12.75">
      <c r="A15" s="1"/>
      <c r="B15" s="79"/>
      <c r="C15" s="79"/>
      <c r="D15" s="79"/>
      <c r="E15" s="79"/>
      <c r="F15" s="79"/>
      <c r="G15" s="96"/>
      <c r="H15" s="39"/>
    </row>
    <row r="16" spans="1:8" ht="12.75">
      <c r="A16" s="12" t="s">
        <v>45</v>
      </c>
      <c r="B16" s="79">
        <v>1978732</v>
      </c>
      <c r="C16" s="79"/>
      <c r="D16" s="79">
        <v>1186472</v>
      </c>
      <c r="E16" s="79"/>
      <c r="F16" s="79">
        <v>3017432</v>
      </c>
      <c r="G16" s="79"/>
      <c r="H16" s="79">
        <f>SUM(B16:F16)</f>
        <v>6182636</v>
      </c>
    </row>
    <row r="17" spans="1:8" ht="12.75">
      <c r="A17" s="1"/>
      <c r="B17" s="75"/>
      <c r="C17" s="75"/>
      <c r="D17" s="75"/>
      <c r="E17" s="79"/>
      <c r="F17" s="79"/>
      <c r="G17" s="79"/>
      <c r="H17" s="39"/>
    </row>
    <row r="18" spans="1:8" ht="12.75">
      <c r="A18" s="1" t="s">
        <v>9</v>
      </c>
      <c r="B18" s="75"/>
      <c r="C18" s="75"/>
      <c r="D18" s="75"/>
      <c r="E18" s="79"/>
      <c r="F18" s="96">
        <v>641930</v>
      </c>
      <c r="G18" s="79"/>
      <c r="H18" s="79">
        <f>SUM(B18:F18)</f>
        <v>641930</v>
      </c>
    </row>
    <row r="19" spans="1:8" ht="12.75">
      <c r="A19" s="1"/>
      <c r="B19" s="75"/>
      <c r="C19" s="75"/>
      <c r="D19" s="75"/>
      <c r="E19" s="79"/>
      <c r="F19" s="96"/>
      <c r="G19" s="79"/>
      <c r="H19" s="79"/>
    </row>
    <row r="20" spans="1:8" ht="12.75">
      <c r="A20" s="1" t="s">
        <v>54</v>
      </c>
      <c r="B20" s="75"/>
      <c r="C20" s="75"/>
      <c r="D20" s="75"/>
      <c r="E20" s="79"/>
      <c r="F20" s="96">
        <v>-197873</v>
      </c>
      <c r="G20" s="79"/>
      <c r="H20" s="79">
        <f>+F20</f>
        <v>-197873</v>
      </c>
    </row>
    <row r="21" spans="2:8" ht="12.75">
      <c r="B21" s="75"/>
      <c r="C21" s="75"/>
      <c r="D21" s="75"/>
      <c r="E21" s="79"/>
      <c r="F21" s="96"/>
      <c r="G21" s="79"/>
      <c r="H21" s="79"/>
    </row>
    <row r="22" spans="1:8" ht="12.75">
      <c r="A22" s="1" t="s">
        <v>60</v>
      </c>
      <c r="B22" s="75"/>
      <c r="C22" s="75"/>
      <c r="D22" s="75"/>
      <c r="E22" s="79"/>
      <c r="F22" s="96">
        <v>-197873</v>
      </c>
      <c r="G22" s="79"/>
      <c r="H22" s="79">
        <f>+F22</f>
        <v>-197873</v>
      </c>
    </row>
    <row r="23" spans="1:8" ht="12.75">
      <c r="A23" s="1"/>
      <c r="B23" s="75"/>
      <c r="C23" s="75"/>
      <c r="D23" s="75"/>
      <c r="E23" s="79"/>
      <c r="F23" s="96"/>
      <c r="G23" s="79"/>
      <c r="H23" s="79"/>
    </row>
    <row r="24" spans="1:8" ht="12.75">
      <c r="A24" s="1" t="s">
        <v>56</v>
      </c>
      <c r="B24" s="75"/>
      <c r="C24" s="75"/>
      <c r="D24" s="75"/>
      <c r="E24" s="79"/>
      <c r="F24" s="96">
        <v>-197873</v>
      </c>
      <c r="G24" s="79"/>
      <c r="H24" s="79">
        <f>+F24</f>
        <v>-197873</v>
      </c>
    </row>
    <row r="25" spans="1:8" ht="14.25" customHeight="1">
      <c r="A25" s="97"/>
      <c r="B25" s="98"/>
      <c r="C25" s="75"/>
      <c r="D25" s="98"/>
      <c r="E25" s="79"/>
      <c r="F25" s="80"/>
      <c r="G25" s="96"/>
      <c r="H25" s="80"/>
    </row>
    <row r="26" spans="1:8" ht="19.5" customHeight="1">
      <c r="A26" s="12" t="s">
        <v>58</v>
      </c>
      <c r="B26" s="75">
        <f>SUM(B16:B25)</f>
        <v>1978732</v>
      </c>
      <c r="C26" s="75"/>
      <c r="D26" s="75">
        <f>SUM(D16:D25)</f>
        <v>1186472</v>
      </c>
      <c r="E26" s="79"/>
      <c r="F26" s="75">
        <f>SUM(F16:F25)</f>
        <v>3065743</v>
      </c>
      <c r="G26" s="99"/>
      <c r="H26" s="79">
        <f>SUM(H16:H24)</f>
        <v>6230947</v>
      </c>
    </row>
    <row r="27" spans="1:8" ht="19.5" customHeight="1">
      <c r="A27" s="12"/>
      <c r="B27" s="75"/>
      <c r="C27" s="75"/>
      <c r="D27" s="75"/>
      <c r="E27" s="79"/>
      <c r="F27" s="75"/>
      <c r="G27" s="99"/>
      <c r="H27" s="79"/>
    </row>
    <row r="28" spans="1:8" ht="12.75">
      <c r="A28" s="97"/>
      <c r="B28" s="75"/>
      <c r="C28" s="75"/>
      <c r="D28" s="75"/>
      <c r="E28" s="79"/>
      <c r="F28" s="79"/>
      <c r="G28" s="96"/>
      <c r="H28" s="39"/>
    </row>
    <row r="29" spans="1:8" ht="12.75">
      <c r="A29" s="12" t="s">
        <v>46</v>
      </c>
      <c r="B29" s="79">
        <v>1978732</v>
      </c>
      <c r="C29" s="75"/>
      <c r="D29" s="79">
        <v>1186472</v>
      </c>
      <c r="E29" s="79"/>
      <c r="F29" s="79">
        <v>2700973</v>
      </c>
      <c r="G29" s="96"/>
      <c r="H29" s="79">
        <f>SUM(B29:F29)</f>
        <v>5866177</v>
      </c>
    </row>
    <row r="30" spans="1:8" ht="12.75">
      <c r="A30" s="1"/>
      <c r="B30" s="79"/>
      <c r="C30" s="75"/>
      <c r="D30" s="79"/>
      <c r="E30" s="79"/>
      <c r="F30" s="79"/>
      <c r="G30" s="96"/>
      <c r="H30" s="39"/>
    </row>
    <row r="31" spans="1:8" ht="14.25" customHeight="1">
      <c r="A31" s="1" t="s">
        <v>62</v>
      </c>
      <c r="B31" s="75"/>
      <c r="C31" s="75"/>
      <c r="D31" s="75"/>
      <c r="E31" s="79"/>
      <c r="F31" s="79">
        <v>656801</v>
      </c>
      <c r="G31" s="96"/>
      <c r="H31" s="79">
        <f>SUM(B31:F31)</f>
        <v>656801</v>
      </c>
    </row>
    <row r="32" spans="1:8" ht="17.25" customHeight="1">
      <c r="A32" s="100"/>
      <c r="B32" s="75"/>
      <c r="C32" s="75"/>
      <c r="D32" s="75"/>
      <c r="E32" s="79"/>
      <c r="F32" s="96"/>
      <c r="G32" s="96"/>
      <c r="H32" s="79"/>
    </row>
    <row r="33" spans="1:8" ht="15.75" customHeight="1">
      <c r="A33" s="100" t="s">
        <v>55</v>
      </c>
      <c r="B33" s="75"/>
      <c r="C33" s="75"/>
      <c r="D33" s="75"/>
      <c r="E33" s="79"/>
      <c r="F33" s="96">
        <v>-142469</v>
      </c>
      <c r="G33" s="96"/>
      <c r="H33" s="79">
        <f>+F33</f>
        <v>-142469</v>
      </c>
    </row>
    <row r="34" spans="1:8" ht="15.75" customHeight="1">
      <c r="A34" s="100"/>
      <c r="B34" s="75"/>
      <c r="C34" s="75"/>
      <c r="D34" s="75"/>
      <c r="E34" s="79"/>
      <c r="F34" s="96"/>
      <c r="G34" s="96"/>
      <c r="H34" s="79"/>
    </row>
    <row r="35" spans="1:8" ht="15.75" customHeight="1">
      <c r="A35" s="100" t="s">
        <v>57</v>
      </c>
      <c r="B35" s="75"/>
      <c r="C35" s="75"/>
      <c r="D35" s="75"/>
      <c r="E35" s="79"/>
      <c r="F35" s="96">
        <v>-197873</v>
      </c>
      <c r="G35" s="96"/>
      <c r="H35" s="79">
        <f>+F35</f>
        <v>-197873</v>
      </c>
    </row>
    <row r="36" spans="1:8" ht="12.75">
      <c r="A36" s="100"/>
      <c r="B36" s="75"/>
      <c r="C36" s="75"/>
      <c r="D36" s="75"/>
      <c r="E36" s="79"/>
      <c r="F36" s="96"/>
      <c r="G36" s="96"/>
      <c r="H36" s="79"/>
    </row>
    <row r="37" spans="1:8" ht="13.5" thickBot="1">
      <c r="A37" s="12" t="s">
        <v>59</v>
      </c>
      <c r="B37" s="40">
        <f>+B31+B29+B33+B35</f>
        <v>1978732</v>
      </c>
      <c r="C37" s="39"/>
      <c r="D37" s="40">
        <f>+D31+D29+D33+D35</f>
        <v>1186472</v>
      </c>
      <c r="E37" s="39"/>
      <c r="F37" s="40">
        <f>+F31+F29+F33+F35</f>
        <v>3017432</v>
      </c>
      <c r="G37" s="82"/>
      <c r="H37" s="40">
        <f>+H31+H29+H33+H35</f>
        <v>6182636</v>
      </c>
    </row>
    <row r="38" spans="1:8" ht="12.75">
      <c r="A38" s="1"/>
      <c r="B38" s="79"/>
      <c r="C38" s="79"/>
      <c r="D38" s="79"/>
      <c r="E38" s="79"/>
      <c r="F38" s="79"/>
      <c r="G38" s="96"/>
      <c r="H38" s="39"/>
    </row>
    <row r="39" spans="1:8" ht="12.75">
      <c r="A39" s="1"/>
      <c r="B39" s="79"/>
      <c r="C39" s="79"/>
      <c r="D39" s="79"/>
      <c r="E39" s="1"/>
      <c r="F39" s="102"/>
      <c r="G39" s="1"/>
      <c r="H39" s="39"/>
    </row>
    <row r="40" spans="1:8" ht="12.75">
      <c r="A40" s="1"/>
      <c r="B40" s="79"/>
      <c r="C40" s="79"/>
      <c r="D40" s="79"/>
      <c r="E40" s="1"/>
      <c r="F40" s="102"/>
      <c r="G40" s="1"/>
      <c r="H40" s="39"/>
    </row>
    <row r="41" spans="1:8" ht="12.75">
      <c r="A41" s="1"/>
      <c r="B41" s="79"/>
      <c r="C41" s="79"/>
      <c r="D41" s="79"/>
      <c r="E41" s="1"/>
      <c r="F41" s="1"/>
      <c r="G41" s="1"/>
      <c r="H41" s="39"/>
    </row>
    <row r="42" spans="1:8" ht="12.75">
      <c r="A42" s="1"/>
      <c r="B42" s="79"/>
      <c r="C42" s="79"/>
      <c r="D42" s="79"/>
      <c r="E42" s="1"/>
      <c r="F42" s="1"/>
      <c r="G42" s="1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2:8" ht="12.75">
      <c r="B53" s="14"/>
      <c r="C53" s="14"/>
      <c r="D53" s="14"/>
      <c r="H53" s="39"/>
    </row>
    <row r="54" spans="2:8" ht="12.75">
      <c r="B54" s="14"/>
      <c r="C54" s="14"/>
      <c r="D54" s="14"/>
      <c r="H54" s="39"/>
    </row>
    <row r="55" spans="2:8" ht="12.75">
      <c r="B55" s="14"/>
      <c r="C55" s="14"/>
      <c r="D55" s="14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1:8" ht="46.5" customHeight="1">
      <c r="A65" s="106" t="s">
        <v>51</v>
      </c>
      <c r="B65" s="110"/>
      <c r="C65" s="110"/>
      <c r="D65" s="110"/>
      <c r="E65" s="110"/>
      <c r="F65" s="110"/>
      <c r="G65" s="110"/>
      <c r="H65" s="110"/>
    </row>
    <row r="66" spans="1:8" ht="12.75">
      <c r="A66" s="109" t="s">
        <v>52</v>
      </c>
      <c r="B66" s="113"/>
      <c r="C66" s="113"/>
      <c r="D66" s="113"/>
      <c r="E66" s="113"/>
      <c r="F66" s="113"/>
      <c r="G66" s="113"/>
      <c r="H66" s="113"/>
    </row>
    <row r="67" spans="1:8" ht="12.75">
      <c r="A67" s="73"/>
      <c r="B67" s="15"/>
      <c r="C67" s="15"/>
      <c r="D67" s="15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spans="2:8" ht="12.75">
      <c r="B94" s="14"/>
      <c r="C94" s="14"/>
      <c r="D94" s="14"/>
      <c r="H94" s="39"/>
    </row>
    <row r="95" spans="2:8" ht="12.75">
      <c r="B95" s="14"/>
      <c r="C95" s="14"/>
      <c r="D95" s="14"/>
      <c r="H95" s="39"/>
    </row>
    <row r="96" spans="2:8" ht="12.75">
      <c r="B96" s="14"/>
      <c r="C96" s="14"/>
      <c r="D96" s="14"/>
      <c r="H96" s="39"/>
    </row>
    <row r="97" spans="2:8" ht="12.75">
      <c r="B97" s="14"/>
      <c r="C97" s="14"/>
      <c r="D97" s="14"/>
      <c r="H97" s="39"/>
    </row>
    <row r="98" spans="2:8" ht="12.75">
      <c r="B98" s="14"/>
      <c r="C98" s="14"/>
      <c r="D98" s="14"/>
      <c r="H98" s="39"/>
    </row>
    <row r="99" spans="2:8" ht="12.75">
      <c r="B99" s="14"/>
      <c r="C99" s="14"/>
      <c r="D99" s="14"/>
      <c r="H99" s="39"/>
    </row>
    <row r="100" spans="2:8" ht="12.75">
      <c r="B100" s="14"/>
      <c r="C100" s="14"/>
      <c r="D100" s="14"/>
      <c r="H100" s="39"/>
    </row>
    <row r="101" spans="2:8" ht="12.75">
      <c r="B101" s="14"/>
      <c r="C101" s="14"/>
      <c r="D101" s="14"/>
      <c r="H101" s="39"/>
    </row>
    <row r="102" spans="2:8" ht="12.75">
      <c r="B102" s="14"/>
      <c r="C102" s="14"/>
      <c r="D102" s="14"/>
      <c r="H102" s="39"/>
    </row>
    <row r="103" spans="2:8" ht="12.75">
      <c r="B103" s="14"/>
      <c r="C103" s="14"/>
      <c r="D103" s="14"/>
      <c r="H103" s="39"/>
    </row>
    <row r="104" spans="2:8" ht="12.75">
      <c r="B104" s="14"/>
      <c r="C104" s="14"/>
      <c r="D104" s="14"/>
      <c r="H104" s="39"/>
    </row>
    <row r="105" spans="2:8" ht="12.75">
      <c r="B105" s="14"/>
      <c r="C105" s="14"/>
      <c r="D105" s="14"/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  <row r="194" ht="12.75">
      <c r="H194" s="39"/>
    </row>
    <row r="195" ht="12.75">
      <c r="H195" s="39"/>
    </row>
    <row r="196" ht="12.75">
      <c r="H196" s="39"/>
    </row>
    <row r="197" ht="12.75">
      <c r="H197" s="39"/>
    </row>
    <row r="198" ht="12.75">
      <c r="H198" s="39"/>
    </row>
    <row r="199" ht="12.75">
      <c r="H199" s="39"/>
    </row>
    <row r="200" ht="12.75">
      <c r="H200" s="39"/>
    </row>
    <row r="201" ht="12.75">
      <c r="H201" s="39"/>
    </row>
    <row r="202" ht="12.75">
      <c r="H202" s="39"/>
    </row>
    <row r="203" ht="12.75">
      <c r="H203" s="39"/>
    </row>
    <row r="204" ht="12.75">
      <c r="H204" s="39"/>
    </row>
    <row r="205" ht="12.75">
      <c r="H205" s="39"/>
    </row>
  </sheetData>
  <mergeCells count="6">
    <mergeCell ref="A66:H66"/>
    <mergeCell ref="A5:D5"/>
    <mergeCell ref="A1:D1"/>
    <mergeCell ref="A3:D3"/>
    <mergeCell ref="A4:D4"/>
    <mergeCell ref="A65:H65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1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2004-05-14T01:17:54Z</cp:lastPrinted>
  <dcterms:created xsi:type="dcterms:W3CDTF">2001-06-20T00:11:51Z</dcterms:created>
  <dcterms:modified xsi:type="dcterms:W3CDTF">2004-05-10T14:06:21Z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